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Packing List (4)" sheetId="37" r:id="rId1"/>
  </sheets>
  <definedNames>
    <definedName name="_xlnm.Print_Area" localSheetId="0">'Packing List (4)'!$A$1:$K$53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37" l="1"/>
  <c r="E18" i="37"/>
  <c r="C17" i="37"/>
  <c r="E17" i="37"/>
  <c r="I17" i="37"/>
  <c r="C15" i="37"/>
  <c r="E15" i="37"/>
  <c r="G15" i="37"/>
  <c r="F43" i="37"/>
  <c r="F47" i="37"/>
  <c r="G43" i="37"/>
  <c r="G47" i="37"/>
  <c r="H43" i="37"/>
  <c r="H47" i="37"/>
  <c r="E43" i="37"/>
  <c r="E47" i="37"/>
  <c r="I40" i="37"/>
  <c r="B36" i="37"/>
  <c r="F10" i="37"/>
  <c r="J19" i="37"/>
  <c r="I18" i="37"/>
  <c r="I16" i="37"/>
  <c r="I14" i="37"/>
  <c r="H19" i="37"/>
  <c r="H18" i="37"/>
  <c r="H16" i="37"/>
  <c r="H13" i="37"/>
  <c r="H14" i="37"/>
  <c r="H15" i="37"/>
  <c r="H17" i="37"/>
  <c r="H20" i="37"/>
  <c r="G19" i="37"/>
  <c r="E19" i="37"/>
  <c r="E13" i="37"/>
  <c r="E14" i="37"/>
  <c r="E16" i="37"/>
  <c r="G18" i="37"/>
  <c r="G16" i="37"/>
  <c r="G13" i="37"/>
  <c r="G14" i="37"/>
  <c r="G17" i="37"/>
  <c r="G20" i="37"/>
  <c r="I13" i="37"/>
  <c r="I19" i="37"/>
  <c r="E49" i="37"/>
  <c r="F49" i="37"/>
  <c r="G49" i="37"/>
  <c r="H49" i="37"/>
  <c r="E48" i="37"/>
  <c r="F48" i="37"/>
  <c r="G48" i="37"/>
  <c r="H48" i="37"/>
  <c r="I45" i="37"/>
  <c r="I44" i="37"/>
  <c r="I39" i="37"/>
  <c r="I35" i="37"/>
  <c r="I34" i="37"/>
  <c r="J77" i="37"/>
  <c r="D30" i="37"/>
  <c r="B30" i="37"/>
  <c r="J16" i="37"/>
  <c r="I49" i="37"/>
  <c r="I48" i="37"/>
  <c r="J13" i="37"/>
  <c r="J15" i="37"/>
  <c r="J18" i="37"/>
  <c r="C20" i="37"/>
  <c r="I15" i="37"/>
  <c r="I20" i="37"/>
  <c r="J14" i="37"/>
  <c r="J17" i="37"/>
  <c r="J20" i="37"/>
  <c r="E20" i="37"/>
  <c r="G30" i="37"/>
</calcChain>
</file>

<file path=xl/sharedStrings.xml><?xml version="1.0" encoding="utf-8"?>
<sst xmlns="http://schemas.openxmlformats.org/spreadsheetml/2006/main" count="70" uniqueCount="47">
  <si>
    <t>DESCRIPTION OF GOODS</t>
  </si>
  <si>
    <t>TOTAL</t>
  </si>
  <si>
    <t>TO:</t>
  </si>
  <si>
    <t>DATE:</t>
  </si>
  <si>
    <t>CBM</t>
  </si>
  <si>
    <t>ORDER/ ARTICLE-NO.</t>
  </si>
  <si>
    <t>NET
WEIGHT KGS</t>
  </si>
  <si>
    <t>GROSS
WEIGHT KGS</t>
  </si>
  <si>
    <t>Carton Net. Weight</t>
  </si>
  <si>
    <t>kgs</t>
  </si>
  <si>
    <t>Carton Gross Weight</t>
  </si>
  <si>
    <t>Cbm/ Crt</t>
  </si>
  <si>
    <t>L</t>
  </si>
  <si>
    <t>TOTAL
CARTONS</t>
  </si>
  <si>
    <t>Sr. Merchandise</t>
  </si>
  <si>
    <t>Cm</t>
  </si>
  <si>
    <t xml:space="preserve">Mgr. Finishing </t>
  </si>
  <si>
    <t>Lot No.</t>
  </si>
  <si>
    <t xml:space="preserve"> 1st FRI</t>
  </si>
  <si>
    <t>SHIPPING LOT NO.</t>
  </si>
  <si>
    <t>Style</t>
  </si>
  <si>
    <t>Total</t>
  </si>
  <si>
    <t>Carton meas of Cm</t>
  </si>
  <si>
    <t>A</t>
  </si>
  <si>
    <t>B</t>
  </si>
  <si>
    <t>QTY IN PC</t>
  </si>
  <si>
    <t>Order Qty In Pc</t>
  </si>
  <si>
    <t>LOT WISE CARTONS</t>
  </si>
  <si>
    <t>Lot-8 Qty</t>
  </si>
  <si>
    <t>Lot-8 Carton qty</t>
  </si>
  <si>
    <t>Ship Bln</t>
  </si>
  <si>
    <t>Today FRI qty in Pc</t>
  </si>
  <si>
    <t>PACKING LIST</t>
  </si>
  <si>
    <t>363607_2101</t>
  </si>
  <si>
    <t>Ladies Plushjacket Thermo</t>
  </si>
  <si>
    <t>2, FR</t>
  </si>
  <si>
    <t>XS</t>
  </si>
  <si>
    <t>S</t>
  </si>
  <si>
    <t>M</t>
  </si>
  <si>
    <t>Lot-7 RATIO</t>
  </si>
  <si>
    <t>Port</t>
  </si>
  <si>
    <t>1, CH</t>
  </si>
  <si>
    <t>4, CZ</t>
  </si>
  <si>
    <t>5, ES</t>
  </si>
  <si>
    <t>6, IE</t>
  </si>
  <si>
    <t>7, RO</t>
  </si>
  <si>
    <t>Lot-1,4,5,6,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</si>
</sst>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(* #,##0.00_);_(* \(#,##0.00\);_(* &quot;-&quot;??_);_(@_)"/>
    <numFmt numFmtId="165" formatCode="[$-409]d\-mmm\-yy;@"/>
    <numFmt numFmtId="166" formatCode="_-* #,##0.000\ _€_-;\-* #,##0.000\ _€_-;_-* &quot;-&quot;??\ _€_-;_-@_-"/>
  </numFmts>
  <fonts count="19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Book Antiqua"/>
      <family val="1"/>
    </font>
    <font>
      <sz val="10"/>
      <name val="Arial"/>
      <family val="2"/>
    </font>
    <font>
      <sz val="10"/>
      <name val="Consolas"/>
      <family val="3"/>
    </font>
    <font>
      <sz val="16"/>
      <name val="Book Antiqua"/>
      <family val="1"/>
    </font>
    <font>
      <b/>
      <sz val="16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8"/>
      <name val="Book Antiqua"/>
      <family val="1"/>
    </font>
    <font>
      <b/>
      <i/>
      <sz val="8"/>
      <name val="Arial Narrow"/>
      <family val="2"/>
    </font>
    <font>
      <b/>
      <sz val="8"/>
      <name val="Book Antiqua"/>
      <family val="1"/>
    </font>
    <font>
      <sz val="8"/>
      <name val="Arial Narrow"/>
      <family val="2"/>
    </font>
    <font>
      <sz val="8"/>
      <color indexed="10"/>
      <name val="Arial Narrow"/>
      <family val="2"/>
    </font>
    <font>
      <sz val="8"/>
      <name val="Consolas"/>
      <family val="3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top"/>
    </xf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4" fillId="0" borderId="0"/>
  </cellStyleXfs>
  <cellXfs count="126">
    <xf numFmtId="0" fontId="0" fillId="0" borderId="0" xfId="0" applyAlignment="1"/>
    <xf numFmtId="0" fontId="3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protection locked="0"/>
    </xf>
    <xf numFmtId="0" fontId="10" fillId="0" borderId="1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center"/>
    </xf>
    <xf numFmtId="0" fontId="10" fillId="0" borderId="2" xfId="0" applyFont="1" applyFill="1" applyBorder="1" applyAlignment="1" applyProtection="1"/>
    <xf numFmtId="0" fontId="11" fillId="0" borderId="0" xfId="0" applyFont="1" applyFill="1" applyAlignment="1" applyProtection="1">
      <protection locked="0"/>
    </xf>
    <xf numFmtId="0" fontId="10" fillId="0" borderId="1" xfId="0" applyFont="1" applyBorder="1" applyAlignment="1">
      <alignment horizontal="left" vertical="center"/>
    </xf>
    <xf numFmtId="0" fontId="12" fillId="0" borderId="0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3" xfId="0" applyFont="1" applyFill="1" applyBorder="1" applyAlignment="1" applyProtection="1">
      <alignment vertical="center"/>
    </xf>
    <xf numFmtId="0" fontId="10" fillId="0" borderId="4" xfId="0" applyFont="1" applyFill="1" applyBorder="1" applyAlignment="1" applyProtection="1">
      <alignment vertical="center"/>
    </xf>
    <xf numFmtId="2" fontId="10" fillId="0" borderId="5" xfId="0" applyNumberFormat="1" applyFont="1" applyFill="1" applyBorder="1" applyAlignment="1" applyProtection="1">
      <alignment horizontal="center" vertical="center"/>
    </xf>
    <xf numFmtId="2" fontId="10" fillId="0" borderId="5" xfId="0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 applyProtection="1">
      <alignment vertical="center"/>
      <protection locked="0"/>
    </xf>
    <xf numFmtId="1" fontId="10" fillId="0" borderId="5" xfId="0" applyNumberFormat="1" applyFont="1" applyFill="1" applyBorder="1" applyAlignment="1" applyProtection="1">
      <alignment horizontal="center" vertical="center"/>
      <protection locked="0"/>
    </xf>
    <xf numFmtId="1" fontId="10" fillId="0" borderId="7" xfId="0" applyNumberFormat="1" applyFont="1" applyFill="1" applyBorder="1" applyAlignment="1" applyProtection="1">
      <alignment horizontal="center" vertical="center"/>
      <protection locked="0"/>
    </xf>
    <xf numFmtId="0" fontId="10" fillId="0" borderId="8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  <protection locked="0"/>
    </xf>
    <xf numFmtId="0" fontId="10" fillId="0" borderId="5" xfId="0" applyFont="1" applyFill="1" applyBorder="1" applyAlignment="1" applyProtection="1">
      <alignment horizontal="right" vertical="center"/>
    </xf>
    <xf numFmtId="166" fontId="10" fillId="0" borderId="5" xfId="1" applyNumberFormat="1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/>
    </xf>
    <xf numFmtId="0" fontId="14" fillId="0" borderId="9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vertical="center"/>
    </xf>
    <xf numFmtId="0" fontId="14" fillId="0" borderId="12" xfId="0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 applyProtection="1">
      <alignment vertical="center"/>
      <protection locked="0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3" fontId="14" fillId="0" borderId="5" xfId="0" applyNumberFormat="1" applyFont="1" applyFill="1" applyBorder="1" applyAlignment="1" applyProtection="1">
      <alignment horizontal="center" vertical="center" wrapText="1"/>
    </xf>
    <xf numFmtId="4" fontId="14" fillId="0" borderId="5" xfId="0" applyNumberFormat="1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vertical="center"/>
      <protection locked="0"/>
    </xf>
    <xf numFmtId="3" fontId="10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vertical="center"/>
      <protection locked="0"/>
    </xf>
    <xf numFmtId="4" fontId="10" fillId="0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3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3" fontId="13" fillId="0" borderId="5" xfId="0" applyNumberFormat="1" applyFont="1" applyFill="1" applyBorder="1" applyAlignment="1" applyProtection="1">
      <alignment horizontal="center" vertical="center"/>
      <protection locked="0"/>
    </xf>
    <xf numFmtId="3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3" fontId="17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13" fillId="0" borderId="16" xfId="0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3" fontId="14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3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vertical="center"/>
      <protection locked="0"/>
    </xf>
    <xf numFmtId="3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7" xfId="0" applyFont="1" applyFill="1" applyBorder="1" applyAlignment="1" applyProtection="1">
      <alignment horizontal="left" vertical="center"/>
      <protection locked="0"/>
    </xf>
    <xf numFmtId="0" fontId="14" fillId="0" borderId="18" xfId="0" applyFont="1" applyFill="1" applyBorder="1" applyAlignment="1" applyProtection="1">
      <alignment horizontal="center" vertical="center"/>
      <protection locked="0"/>
    </xf>
    <xf numFmtId="0" fontId="14" fillId="0" borderId="18" xfId="0" applyFont="1" applyFill="1" applyBorder="1" applyAlignment="1" applyProtection="1">
      <alignment horizontal="center" vertical="center" wrapText="1"/>
      <protection locked="0"/>
    </xf>
    <xf numFmtId="0" fontId="14" fillId="0" borderId="19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 applyProtection="1">
      <alignment horizontal="center"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16" fillId="0" borderId="0" xfId="0" applyFont="1" applyFill="1" applyAlignment="1" applyProtection="1">
      <alignment horizontal="center"/>
      <protection locked="0"/>
    </xf>
    <xf numFmtId="0" fontId="16" fillId="0" borderId="0" xfId="0" applyFont="1" applyFill="1" applyAlignment="1" applyProtection="1">
      <protection locked="0"/>
    </xf>
    <xf numFmtId="3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3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</xf>
    <xf numFmtId="3" fontId="14" fillId="0" borderId="16" xfId="0" applyNumberFormat="1" applyFont="1" applyFill="1" applyBorder="1" applyAlignment="1" applyProtection="1">
      <alignment horizontal="center" vertical="center" wrapText="1"/>
    </xf>
    <xf numFmtId="9" fontId="10" fillId="0" borderId="0" xfId="0" applyNumberFormat="1" applyFont="1" applyFill="1" applyBorder="1" applyAlignment="1" applyProtection="1">
      <alignment horizontal="center"/>
    </xf>
    <xf numFmtId="3" fontId="14" fillId="0" borderId="11" xfId="0" applyNumberFormat="1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7" fillId="0" borderId="20" xfId="4" applyFont="1" applyBorder="1" applyAlignment="1">
      <alignment horizontal="center" vertical="center"/>
    </xf>
    <xf numFmtId="0" fontId="7" fillId="0" borderId="21" xfId="4" applyFont="1" applyBorder="1" applyAlignment="1">
      <alignment horizontal="center" vertical="center"/>
    </xf>
    <xf numFmtId="0" fontId="7" fillId="0" borderId="22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9" fillId="0" borderId="23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0" fontId="9" fillId="0" borderId="25" xfId="0" applyFont="1" applyFill="1" applyBorder="1" applyAlignment="1" applyProtection="1">
      <alignment horizontal="center" vertical="center"/>
    </xf>
    <xf numFmtId="165" fontId="10" fillId="0" borderId="0" xfId="0" quotePrefix="1" applyNumberFormat="1" applyFont="1" applyFill="1" applyBorder="1" applyAlignment="1" applyProtection="1">
      <alignment horizontal="center"/>
      <protection locked="0"/>
    </xf>
    <xf numFmtId="165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0" fontId="14" fillId="0" borderId="23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26" xfId="0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27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3" fontId="17" fillId="0" borderId="7" xfId="0" applyNumberFormat="1" applyFont="1" applyBorder="1" applyAlignment="1">
      <alignment horizontal="center" vertical="center"/>
    </xf>
    <xf numFmtId="3" fontId="17" fillId="0" borderId="4" xfId="0" applyNumberFormat="1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</cellXfs>
  <cellStyles count="5">
    <cellStyle name="Comma" xfId="1" builtinId="3"/>
    <cellStyle name="Comma 2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showGridLines="0" tabSelected="1" zoomScaleSheetLayoutView="100" workbookViewId="0">
      <selection sqref="A1:K1"/>
    </sheetView>
  </sheetViews>
  <sheetFormatPr defaultColWidth="11.42578125" defaultRowHeight="13.5" x14ac:dyDescent="0.25"/>
  <cols>
    <col min="1" max="1" width="10.7109375" style="2" customWidth="1"/>
    <col min="2" max="2" width="9" style="2" customWidth="1"/>
    <col min="3" max="3" width="8.85546875" style="2" customWidth="1"/>
    <col min="4" max="4" width="8.7109375" style="2" customWidth="1"/>
    <col min="5" max="5" width="9.28515625" style="2" customWidth="1"/>
    <col min="6" max="6" width="10.42578125" style="2" customWidth="1"/>
    <col min="7" max="7" width="9.140625" style="2" customWidth="1"/>
    <col min="8" max="9" width="9.85546875" style="2" customWidth="1"/>
    <col min="10" max="10" width="6.7109375" style="3" customWidth="1"/>
    <col min="11" max="11" width="4.42578125" style="3" customWidth="1"/>
    <col min="12" max="16384" width="11.42578125" style="1"/>
  </cols>
  <sheetData>
    <row r="1" spans="1:11" s="4" customFormat="1" ht="21" x14ac:dyDescent="0.35">
      <c r="A1" s="98"/>
      <c r="B1" s="99"/>
      <c r="C1" s="99"/>
      <c r="D1" s="99"/>
      <c r="E1" s="99"/>
      <c r="F1" s="99"/>
      <c r="G1" s="99"/>
      <c r="H1" s="99"/>
      <c r="I1" s="99"/>
      <c r="J1" s="99"/>
      <c r="K1" s="100"/>
    </row>
    <row r="2" spans="1:11" x14ac:dyDescent="0.25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3"/>
    </row>
    <row r="3" spans="1:11" ht="15.75" x14ac:dyDescent="0.25">
      <c r="A3" s="104" t="s">
        <v>32</v>
      </c>
      <c r="B3" s="105"/>
      <c r="C3" s="105"/>
      <c r="D3" s="105"/>
      <c r="E3" s="105"/>
      <c r="F3" s="105"/>
      <c r="G3" s="105"/>
      <c r="H3" s="105"/>
      <c r="I3" s="105"/>
      <c r="J3" s="105"/>
      <c r="K3" s="106"/>
    </row>
    <row r="4" spans="1:11" s="9" customFormat="1" ht="12.75" x14ac:dyDescent="0.25">
      <c r="A4" s="5" t="s">
        <v>2</v>
      </c>
      <c r="B4" s="6"/>
      <c r="C4" s="6"/>
      <c r="D4" s="7"/>
      <c r="E4" s="7"/>
      <c r="F4" s="7"/>
      <c r="G4" s="7"/>
      <c r="H4" s="7"/>
      <c r="I4" s="7"/>
      <c r="J4" s="94"/>
      <c r="K4" s="8"/>
    </row>
    <row r="5" spans="1:11" s="9" customFormat="1" ht="12.75" x14ac:dyDescent="0.25">
      <c r="A5" s="10"/>
      <c r="B5" s="11"/>
      <c r="C5" s="11"/>
      <c r="D5" s="12"/>
      <c r="E5" s="7"/>
      <c r="F5" s="7"/>
      <c r="G5" s="7"/>
      <c r="H5" s="7"/>
      <c r="I5" s="7"/>
      <c r="J5" s="13"/>
      <c r="K5" s="8"/>
    </row>
    <row r="6" spans="1:11" s="9" customFormat="1" ht="12.75" x14ac:dyDescent="0.25">
      <c r="A6" s="10"/>
      <c r="B6" s="11"/>
      <c r="C6" s="11"/>
      <c r="D6" s="12"/>
      <c r="E6" s="7"/>
      <c r="F6" s="7"/>
      <c r="G6" s="7"/>
      <c r="H6" s="7"/>
      <c r="I6" s="14" t="s">
        <v>3</v>
      </c>
      <c r="J6" s="107">
        <v>44741</v>
      </c>
      <c r="K6" s="108"/>
    </row>
    <row r="7" spans="1:11" s="9" customFormat="1" ht="12.75" x14ac:dyDescent="0.25">
      <c r="A7" s="10"/>
      <c r="B7" s="11"/>
      <c r="C7" s="11"/>
      <c r="D7" s="12"/>
      <c r="E7" s="7"/>
      <c r="F7" s="7"/>
      <c r="G7" s="7"/>
      <c r="H7" s="7"/>
      <c r="I7" s="7"/>
      <c r="J7" s="13"/>
      <c r="K7" s="8"/>
    </row>
    <row r="8" spans="1:11" s="9" customFormat="1" ht="12.75" x14ac:dyDescent="0.25">
      <c r="A8" s="15"/>
      <c r="B8" s="11"/>
      <c r="C8" s="11"/>
      <c r="D8" s="12"/>
      <c r="E8" s="7"/>
      <c r="F8" s="7"/>
      <c r="G8" s="7"/>
      <c r="H8" s="7"/>
      <c r="I8" s="7"/>
      <c r="J8" s="13"/>
      <c r="K8" s="8"/>
    </row>
    <row r="9" spans="1:11" s="24" customFormat="1" x14ac:dyDescent="0.2">
      <c r="A9" s="16" t="s">
        <v>8</v>
      </c>
      <c r="B9" s="17"/>
      <c r="C9" s="18">
        <v>5.35</v>
      </c>
      <c r="D9" s="19" t="s">
        <v>9</v>
      </c>
      <c r="E9" s="20"/>
      <c r="F9" s="109" t="s">
        <v>22</v>
      </c>
      <c r="G9" s="109"/>
      <c r="H9" s="21">
        <v>50</v>
      </c>
      <c r="I9" s="21">
        <v>30</v>
      </c>
      <c r="J9" s="22">
        <v>30</v>
      </c>
      <c r="K9" s="23" t="s">
        <v>15</v>
      </c>
    </row>
    <row r="10" spans="1:11" s="24" customFormat="1" x14ac:dyDescent="0.2">
      <c r="A10" s="16" t="s">
        <v>10</v>
      </c>
      <c r="B10" s="17"/>
      <c r="C10" s="18">
        <v>6.4</v>
      </c>
      <c r="D10" s="19" t="s">
        <v>9</v>
      </c>
      <c r="E10" s="25"/>
      <c r="F10" s="26">
        <f>H9*I9*J9/1000000</f>
        <v>4.4999999999999998E-2</v>
      </c>
      <c r="G10" s="27" t="s">
        <v>11</v>
      </c>
      <c r="H10" s="22"/>
      <c r="I10" s="21"/>
      <c r="J10" s="22"/>
      <c r="K10" s="23"/>
    </row>
    <row r="11" spans="1:11" s="33" customFormat="1" ht="12.75" x14ac:dyDescent="0.2">
      <c r="A11" s="28"/>
      <c r="B11" s="29"/>
      <c r="C11" s="29"/>
      <c r="D11" s="30"/>
      <c r="E11" s="30"/>
      <c r="F11" s="30"/>
      <c r="G11" s="30"/>
      <c r="H11" s="30"/>
      <c r="I11" s="30"/>
      <c r="J11" s="31"/>
      <c r="K11" s="32"/>
    </row>
    <row r="12" spans="1:11" s="39" customFormat="1" ht="25.5" customHeight="1" x14ac:dyDescent="0.2">
      <c r="A12" s="34" t="s">
        <v>5</v>
      </c>
      <c r="B12" s="35" t="s">
        <v>19</v>
      </c>
      <c r="C12" s="35" t="s">
        <v>27</v>
      </c>
      <c r="D12" s="35" t="s">
        <v>40</v>
      </c>
      <c r="E12" s="35" t="s">
        <v>13</v>
      </c>
      <c r="F12" s="37" t="s">
        <v>0</v>
      </c>
      <c r="G12" s="35" t="s">
        <v>25</v>
      </c>
      <c r="H12" s="35" t="s">
        <v>6</v>
      </c>
      <c r="I12" s="35" t="s">
        <v>7</v>
      </c>
      <c r="J12" s="36" t="s">
        <v>4</v>
      </c>
      <c r="K12" s="38"/>
    </row>
    <row r="13" spans="1:11" s="39" customFormat="1" ht="12.75" x14ac:dyDescent="0.2">
      <c r="A13" s="110" t="s">
        <v>33</v>
      </c>
      <c r="B13" s="92" t="s">
        <v>41</v>
      </c>
      <c r="C13" s="92">
        <v>356</v>
      </c>
      <c r="D13" s="92"/>
      <c r="E13" s="92">
        <f t="shared" ref="E13:E19" si="0">C13</f>
        <v>356</v>
      </c>
      <c r="F13" s="113" t="s">
        <v>34</v>
      </c>
      <c r="G13" s="41">
        <f t="shared" ref="G13:G19" si="1">C13*12</f>
        <v>4272</v>
      </c>
      <c r="H13" s="42">
        <f>C13*C9</f>
        <v>1904.6</v>
      </c>
      <c r="I13" s="42">
        <f>C13*C10</f>
        <v>2278.4</v>
      </c>
      <c r="J13" s="42">
        <f>F10*C13</f>
        <v>16.02</v>
      </c>
      <c r="K13" s="43"/>
    </row>
    <row r="14" spans="1:11" s="39" customFormat="1" ht="12.75" x14ac:dyDescent="0.2">
      <c r="A14" s="111"/>
      <c r="B14" s="92" t="s">
        <v>35</v>
      </c>
      <c r="C14" s="41">
        <v>2471</v>
      </c>
      <c r="D14" s="41"/>
      <c r="E14" s="41">
        <f t="shared" si="0"/>
        <v>2471</v>
      </c>
      <c r="F14" s="114"/>
      <c r="G14" s="41">
        <f t="shared" si="1"/>
        <v>29652</v>
      </c>
      <c r="H14" s="42">
        <f>C14*C9</f>
        <v>13219.849999999999</v>
      </c>
      <c r="I14" s="42">
        <f>C14*C10</f>
        <v>15814.400000000001</v>
      </c>
      <c r="J14" s="42">
        <f>F10*C14</f>
        <v>111.19499999999999</v>
      </c>
      <c r="K14" s="43"/>
    </row>
    <row r="15" spans="1:11" s="39" customFormat="1" ht="12.75" x14ac:dyDescent="0.2">
      <c r="A15" s="111"/>
      <c r="B15" s="92" t="s">
        <v>42</v>
      </c>
      <c r="C15" s="41">
        <f>489+217+88</f>
        <v>794</v>
      </c>
      <c r="D15" s="41"/>
      <c r="E15" s="41">
        <f t="shared" si="0"/>
        <v>794</v>
      </c>
      <c r="F15" s="114"/>
      <c r="G15" s="41">
        <f t="shared" si="1"/>
        <v>9528</v>
      </c>
      <c r="H15" s="42">
        <f>C15*C9</f>
        <v>4247.8999999999996</v>
      </c>
      <c r="I15" s="42">
        <f>C15*C10</f>
        <v>5081.6000000000004</v>
      </c>
      <c r="J15" s="42">
        <f>F10*C15</f>
        <v>35.729999999999997</v>
      </c>
      <c r="K15" s="43"/>
    </row>
    <row r="16" spans="1:11" s="39" customFormat="1" ht="12.75" x14ac:dyDescent="0.2">
      <c r="A16" s="111"/>
      <c r="B16" s="92" t="s">
        <v>43</v>
      </c>
      <c r="C16" s="41">
        <v>1671</v>
      </c>
      <c r="D16" s="41"/>
      <c r="E16" s="93">
        <f t="shared" si="0"/>
        <v>1671</v>
      </c>
      <c r="F16" s="114"/>
      <c r="G16" s="41">
        <f t="shared" si="1"/>
        <v>20052</v>
      </c>
      <c r="H16" s="42">
        <f>C16*C9</f>
        <v>8939.8499999999985</v>
      </c>
      <c r="I16" s="42">
        <f>C16*C10</f>
        <v>10694.400000000001</v>
      </c>
      <c r="J16" s="42">
        <f>F10*C16</f>
        <v>75.194999999999993</v>
      </c>
      <c r="K16" s="43"/>
    </row>
    <row r="17" spans="1:11" s="39" customFormat="1" ht="12.75" x14ac:dyDescent="0.2">
      <c r="A17" s="111"/>
      <c r="B17" s="92" t="s">
        <v>44</v>
      </c>
      <c r="C17" s="41">
        <f>765+169+159</f>
        <v>1093</v>
      </c>
      <c r="D17" s="41"/>
      <c r="E17" s="95">
        <f t="shared" si="0"/>
        <v>1093</v>
      </c>
      <c r="F17" s="114"/>
      <c r="G17" s="41">
        <f t="shared" si="1"/>
        <v>13116</v>
      </c>
      <c r="H17" s="42">
        <f>C17*C9</f>
        <v>5847.5499999999993</v>
      </c>
      <c r="I17" s="42">
        <f>C17*C10</f>
        <v>6995.2000000000007</v>
      </c>
      <c r="J17" s="42">
        <f>F10*C17</f>
        <v>49.184999999999995</v>
      </c>
      <c r="K17" s="43"/>
    </row>
    <row r="18" spans="1:11" s="39" customFormat="1" ht="12.75" x14ac:dyDescent="0.2">
      <c r="A18" s="111"/>
      <c r="B18" s="92" t="s">
        <v>45</v>
      </c>
      <c r="C18" s="41">
        <f>608+185+178+262</f>
        <v>1233</v>
      </c>
      <c r="D18" s="41"/>
      <c r="E18" s="95">
        <f t="shared" si="0"/>
        <v>1233</v>
      </c>
      <c r="F18" s="114"/>
      <c r="G18" s="41">
        <f t="shared" si="1"/>
        <v>14796</v>
      </c>
      <c r="H18" s="42">
        <f>C18*C9</f>
        <v>6596.5499999999993</v>
      </c>
      <c r="I18" s="42">
        <f>C18*C10</f>
        <v>7891.2000000000007</v>
      </c>
      <c r="J18" s="42">
        <f>F10*C18</f>
        <v>55.484999999999999</v>
      </c>
      <c r="K18" s="43"/>
    </row>
    <row r="19" spans="1:11" s="39" customFormat="1" ht="12.75" x14ac:dyDescent="0.2">
      <c r="A19" s="112"/>
      <c r="B19" s="92">
        <v>8</v>
      </c>
      <c r="C19" s="41">
        <v>1287</v>
      </c>
      <c r="D19" s="41"/>
      <c r="E19" s="41">
        <f t="shared" si="0"/>
        <v>1287</v>
      </c>
      <c r="F19" s="115"/>
      <c r="G19" s="41">
        <f t="shared" si="1"/>
        <v>15444</v>
      </c>
      <c r="H19" s="42">
        <f>C19*C9</f>
        <v>6885.45</v>
      </c>
      <c r="I19" s="42">
        <f>C19*C10</f>
        <v>8236.8000000000011</v>
      </c>
      <c r="J19" s="42">
        <f>F10*C19</f>
        <v>57.914999999999999</v>
      </c>
      <c r="K19" s="43"/>
    </row>
    <row r="20" spans="1:11" s="48" customFormat="1" x14ac:dyDescent="0.2">
      <c r="A20" s="119" t="s">
        <v>1</v>
      </c>
      <c r="B20" s="118"/>
      <c r="C20" s="44">
        <f>SUM(C13:C19)</f>
        <v>8905</v>
      </c>
      <c r="D20" s="44"/>
      <c r="E20" s="44">
        <f>SUM(E13:E19)</f>
        <v>8905</v>
      </c>
      <c r="F20" s="45"/>
      <c r="G20" s="44">
        <f>SUM(G13:G19)</f>
        <v>106860</v>
      </c>
      <c r="H20" s="46">
        <f>SUM(H13:H19)</f>
        <v>47641.75</v>
      </c>
      <c r="I20" s="46">
        <f>SUM(I13:I19)</f>
        <v>56992</v>
      </c>
      <c r="J20" s="46">
        <f>SUM(J13:J19)</f>
        <v>400.72500000000002</v>
      </c>
      <c r="K20" s="47"/>
    </row>
    <row r="21" spans="1:11" s="39" customFormat="1" ht="6" customHeight="1" x14ac:dyDescent="0.2">
      <c r="A21" s="49"/>
      <c r="B21" s="50"/>
      <c r="C21" s="50"/>
      <c r="D21" s="51"/>
      <c r="E21" s="51"/>
      <c r="F21" s="51"/>
      <c r="G21" s="51"/>
      <c r="H21" s="51"/>
      <c r="I21" s="51"/>
      <c r="J21" s="51"/>
      <c r="K21" s="52"/>
    </row>
    <row r="22" spans="1:11" s="39" customFormat="1" x14ac:dyDescent="0.2">
      <c r="A22" s="53" t="s">
        <v>17</v>
      </c>
      <c r="B22" s="121" t="s">
        <v>26</v>
      </c>
      <c r="C22" s="122"/>
      <c r="D22" s="54" t="s">
        <v>18</v>
      </c>
      <c r="E22" s="54"/>
      <c r="F22" s="54"/>
      <c r="G22" s="55" t="s">
        <v>30</v>
      </c>
      <c r="H22" s="56"/>
      <c r="I22" s="33"/>
      <c r="J22" s="57"/>
      <c r="K22" s="52"/>
    </row>
    <row r="23" spans="1:11" s="39" customFormat="1" ht="12.75" x14ac:dyDescent="0.2">
      <c r="A23" s="58">
        <v>1</v>
      </c>
      <c r="B23" s="96">
        <v>4536</v>
      </c>
      <c r="C23" s="97"/>
      <c r="D23" s="59"/>
      <c r="E23" s="59"/>
      <c r="F23" s="59"/>
      <c r="G23" s="59">
        <v>4272</v>
      </c>
      <c r="H23" s="60"/>
      <c r="I23" s="33"/>
      <c r="J23" s="33"/>
      <c r="K23" s="52"/>
    </row>
    <row r="24" spans="1:11" s="39" customFormat="1" ht="12.75" x14ac:dyDescent="0.2">
      <c r="A24" s="58">
        <v>2</v>
      </c>
      <c r="B24" s="96">
        <v>70092</v>
      </c>
      <c r="C24" s="97"/>
      <c r="D24" s="59">
        <v>33324</v>
      </c>
      <c r="E24" s="59"/>
      <c r="F24" s="59"/>
      <c r="G24" s="59">
        <v>29652</v>
      </c>
      <c r="H24" s="61"/>
      <c r="I24" s="33"/>
      <c r="J24" s="33"/>
      <c r="K24" s="52"/>
    </row>
    <row r="25" spans="1:11" s="39" customFormat="1" ht="12.75" x14ac:dyDescent="0.2">
      <c r="A25" s="58">
        <v>4</v>
      </c>
      <c r="B25" s="96">
        <v>10116</v>
      </c>
      <c r="C25" s="97"/>
      <c r="D25" s="59"/>
      <c r="E25" s="59"/>
      <c r="F25" s="59"/>
      <c r="G25" s="59">
        <v>9528</v>
      </c>
      <c r="H25" s="60"/>
      <c r="I25" s="33"/>
      <c r="J25" s="33"/>
      <c r="K25" s="52"/>
    </row>
    <row r="26" spans="1:11" s="39" customFormat="1" ht="12.75" x14ac:dyDescent="0.2">
      <c r="A26" s="58">
        <v>5</v>
      </c>
      <c r="B26" s="96">
        <v>21324</v>
      </c>
      <c r="C26" s="97"/>
      <c r="D26" s="59"/>
      <c r="E26" s="59"/>
      <c r="F26" s="59"/>
      <c r="G26" s="59">
        <v>20052</v>
      </c>
      <c r="H26" s="60"/>
      <c r="I26" s="33"/>
      <c r="J26" s="33"/>
      <c r="K26" s="52"/>
    </row>
    <row r="27" spans="1:11" s="39" customFormat="1" ht="12.75" x14ac:dyDescent="0.2">
      <c r="A27" s="58">
        <v>6</v>
      </c>
      <c r="B27" s="96">
        <v>13256</v>
      </c>
      <c r="C27" s="97"/>
      <c r="D27" s="59"/>
      <c r="E27" s="59"/>
      <c r="F27" s="59"/>
      <c r="G27" s="59">
        <v>12480</v>
      </c>
      <c r="H27" s="60"/>
      <c r="I27" s="33"/>
      <c r="J27" s="33"/>
      <c r="K27" s="52"/>
    </row>
    <row r="28" spans="1:11" s="39" customFormat="1" ht="12.75" x14ac:dyDescent="0.2">
      <c r="A28" s="58">
        <v>7</v>
      </c>
      <c r="B28" s="96">
        <v>15708</v>
      </c>
      <c r="C28" s="97"/>
      <c r="D28" s="59"/>
      <c r="E28" s="59"/>
      <c r="F28" s="59"/>
      <c r="G28" s="59">
        <v>14796</v>
      </c>
      <c r="H28" s="60"/>
      <c r="I28" s="33"/>
      <c r="J28" s="33"/>
      <c r="K28" s="52"/>
    </row>
    <row r="29" spans="1:11" s="39" customFormat="1" ht="12.75" x14ac:dyDescent="0.2">
      <c r="A29" s="58">
        <v>8</v>
      </c>
      <c r="B29" s="96">
        <v>15444</v>
      </c>
      <c r="C29" s="97"/>
      <c r="D29" s="59"/>
      <c r="E29" s="59"/>
      <c r="F29" s="59"/>
      <c r="G29" s="59">
        <v>15444</v>
      </c>
      <c r="H29" s="60"/>
      <c r="I29" s="33"/>
      <c r="J29" s="33"/>
      <c r="K29" s="52"/>
    </row>
    <row r="30" spans="1:11" s="39" customFormat="1" x14ac:dyDescent="0.2">
      <c r="A30" s="62" t="s">
        <v>21</v>
      </c>
      <c r="B30" s="123">
        <f>SUM(B23:B29)</f>
        <v>150476</v>
      </c>
      <c r="C30" s="124"/>
      <c r="D30" s="63">
        <f>SUM(D23:D29)</f>
        <v>33324</v>
      </c>
      <c r="E30" s="63"/>
      <c r="F30" s="63"/>
      <c r="G30" s="63">
        <f>SUM(G23:G29)</f>
        <v>106224</v>
      </c>
      <c r="H30" s="64"/>
      <c r="I30" s="33"/>
      <c r="J30" s="33"/>
      <c r="K30" s="52"/>
    </row>
    <row r="31" spans="1:11" s="39" customFormat="1" x14ac:dyDescent="0.2">
      <c r="A31" s="65"/>
      <c r="B31" s="66"/>
      <c r="C31" s="33"/>
      <c r="D31" s="64"/>
      <c r="E31" s="67"/>
      <c r="F31" s="68"/>
      <c r="G31" s="33"/>
      <c r="H31" s="33"/>
      <c r="I31" s="33"/>
      <c r="J31" s="33"/>
      <c r="K31" s="52"/>
    </row>
    <row r="32" spans="1:11" s="39" customFormat="1" ht="12.75" x14ac:dyDescent="0.2">
      <c r="A32" s="119" t="s">
        <v>31</v>
      </c>
      <c r="B32" s="120"/>
      <c r="C32" s="33"/>
      <c r="D32" s="116" t="s">
        <v>46</v>
      </c>
      <c r="E32" s="116"/>
      <c r="F32" s="116"/>
      <c r="G32" s="116"/>
      <c r="H32" s="116"/>
      <c r="I32" s="57"/>
      <c r="J32" s="33"/>
      <c r="K32" s="52"/>
    </row>
    <row r="33" spans="1:11" s="39" customFormat="1" x14ac:dyDescent="0.2">
      <c r="A33" s="70" t="s">
        <v>20</v>
      </c>
      <c r="B33" s="71" t="s">
        <v>21</v>
      </c>
      <c r="C33" s="33"/>
      <c r="D33" s="72" t="s">
        <v>20</v>
      </c>
      <c r="E33" s="73" t="s">
        <v>36</v>
      </c>
      <c r="F33" s="72" t="s">
        <v>37</v>
      </c>
      <c r="G33" s="72" t="s">
        <v>38</v>
      </c>
      <c r="H33" s="54" t="s">
        <v>12</v>
      </c>
      <c r="I33" s="69" t="s">
        <v>21</v>
      </c>
      <c r="J33" s="33"/>
      <c r="K33" s="52"/>
    </row>
    <row r="34" spans="1:11" s="39" customFormat="1" ht="12.75" x14ac:dyDescent="0.2">
      <c r="A34" s="74" t="s">
        <v>23</v>
      </c>
      <c r="B34" s="75">
        <v>53111</v>
      </c>
      <c r="C34" s="33"/>
      <c r="D34" s="40" t="s">
        <v>23</v>
      </c>
      <c r="E34" s="59">
        <v>0</v>
      </c>
      <c r="F34" s="76">
        <v>2</v>
      </c>
      <c r="G34" s="76">
        <v>2</v>
      </c>
      <c r="H34" s="40">
        <v>2</v>
      </c>
      <c r="I34" s="44">
        <f>SUM(E34:H34)</f>
        <v>6</v>
      </c>
      <c r="J34" s="33"/>
      <c r="K34" s="52"/>
    </row>
    <row r="35" spans="1:11" s="39" customFormat="1" ht="12.75" x14ac:dyDescent="0.2">
      <c r="A35" s="74" t="s">
        <v>24</v>
      </c>
      <c r="B35" s="75">
        <v>53113</v>
      </c>
      <c r="C35" s="33"/>
      <c r="D35" s="40" t="s">
        <v>24</v>
      </c>
      <c r="E35" s="59">
        <v>0</v>
      </c>
      <c r="F35" s="76">
        <v>2</v>
      </c>
      <c r="G35" s="76">
        <v>2</v>
      </c>
      <c r="H35" s="40">
        <v>2</v>
      </c>
      <c r="I35" s="44">
        <f>SUM(E35:H35)</f>
        <v>6</v>
      </c>
      <c r="J35" s="33"/>
      <c r="K35" s="52"/>
    </row>
    <row r="36" spans="1:11" s="39" customFormat="1" ht="12.75" x14ac:dyDescent="0.2">
      <c r="A36" s="77"/>
      <c r="B36" s="78">
        <f>SUM(B34:B35)</f>
        <v>106224</v>
      </c>
      <c r="C36" s="33"/>
      <c r="D36" s="125"/>
      <c r="E36" s="125"/>
      <c r="F36" s="125"/>
      <c r="G36" s="125"/>
      <c r="H36" s="125"/>
      <c r="I36" s="57"/>
      <c r="J36" s="51"/>
      <c r="K36" s="52"/>
    </row>
    <row r="37" spans="1:11" s="39" customFormat="1" ht="12.75" x14ac:dyDescent="0.2">
      <c r="A37" s="90"/>
      <c r="B37" s="91"/>
      <c r="C37" s="68"/>
      <c r="D37" s="116" t="s">
        <v>39</v>
      </c>
      <c r="E37" s="116"/>
      <c r="F37" s="116"/>
      <c r="G37" s="116"/>
      <c r="H37" s="116"/>
      <c r="I37" s="57"/>
      <c r="J37" s="51"/>
      <c r="K37" s="52"/>
    </row>
    <row r="38" spans="1:11" s="39" customFormat="1" x14ac:dyDescent="0.2">
      <c r="A38" s="90"/>
      <c r="B38" s="91"/>
      <c r="C38" s="68"/>
      <c r="D38" s="72" t="s">
        <v>20</v>
      </c>
      <c r="E38" s="73" t="s">
        <v>36</v>
      </c>
      <c r="F38" s="72" t="s">
        <v>37</v>
      </c>
      <c r="G38" s="72" t="s">
        <v>38</v>
      </c>
      <c r="H38" s="54" t="s">
        <v>12</v>
      </c>
      <c r="I38" s="69" t="s">
        <v>21</v>
      </c>
      <c r="J38" s="51"/>
      <c r="K38" s="52"/>
    </row>
    <row r="39" spans="1:11" s="39" customFormat="1" ht="12.75" x14ac:dyDescent="0.2">
      <c r="A39" s="79"/>
      <c r="B39" s="80"/>
      <c r="C39" s="68"/>
      <c r="D39" s="40" t="s">
        <v>23</v>
      </c>
      <c r="E39" s="59">
        <v>0</v>
      </c>
      <c r="F39" s="76">
        <v>1</v>
      </c>
      <c r="G39" s="76">
        <v>2</v>
      </c>
      <c r="H39" s="40">
        <v>2</v>
      </c>
      <c r="I39" s="44">
        <f>SUM(E39:H39)</f>
        <v>5</v>
      </c>
      <c r="J39" s="51"/>
      <c r="K39" s="52"/>
    </row>
    <row r="40" spans="1:11" s="39" customFormat="1" ht="12.75" x14ac:dyDescent="0.2">
      <c r="A40" s="90"/>
      <c r="B40" s="33"/>
      <c r="C40" s="68"/>
      <c r="D40" s="40" t="s">
        <v>24</v>
      </c>
      <c r="E40" s="59">
        <v>0</v>
      </c>
      <c r="F40" s="76">
        <v>2</v>
      </c>
      <c r="G40" s="76">
        <v>3</v>
      </c>
      <c r="H40" s="40">
        <v>2</v>
      </c>
      <c r="I40" s="44">
        <f>SUM(E40:H40)</f>
        <v>7</v>
      </c>
      <c r="J40" s="51"/>
      <c r="K40" s="52"/>
    </row>
    <row r="41" spans="1:11" s="39" customFormat="1" ht="12.75" x14ac:dyDescent="0.2">
      <c r="A41" s="90"/>
      <c r="B41" s="33"/>
      <c r="C41" s="68"/>
      <c r="J41" s="51"/>
      <c r="K41" s="52"/>
    </row>
    <row r="42" spans="1:11" s="39" customFormat="1" ht="12.75" x14ac:dyDescent="0.2">
      <c r="A42" s="90"/>
      <c r="B42" s="33"/>
      <c r="C42" s="68"/>
      <c r="D42" s="116" t="s">
        <v>28</v>
      </c>
      <c r="E42" s="116"/>
      <c r="F42" s="116"/>
      <c r="G42" s="116"/>
      <c r="H42" s="116"/>
      <c r="I42" s="116"/>
      <c r="J42" s="51"/>
      <c r="K42" s="52"/>
    </row>
    <row r="43" spans="1:11" s="39" customFormat="1" x14ac:dyDescent="0.2">
      <c r="A43" s="90"/>
      <c r="B43" s="33"/>
      <c r="C43" s="68"/>
      <c r="D43" s="72" t="s">
        <v>20</v>
      </c>
      <c r="E43" s="73" t="str">
        <f>E38</f>
        <v>XS</v>
      </c>
      <c r="F43" s="73" t="str">
        <f>F38</f>
        <v>S</v>
      </c>
      <c r="G43" s="73" t="str">
        <f>G38</f>
        <v>M</v>
      </c>
      <c r="H43" s="73" t="str">
        <f>H38</f>
        <v>L</v>
      </c>
      <c r="I43" s="69" t="s">
        <v>21</v>
      </c>
      <c r="J43" s="51"/>
      <c r="K43" s="52"/>
    </row>
    <row r="44" spans="1:11" s="39" customFormat="1" ht="12.75" x14ac:dyDescent="0.2">
      <c r="A44" s="90"/>
      <c r="B44" s="33"/>
      <c r="C44" s="68"/>
      <c r="D44" s="40" t="s">
        <v>23</v>
      </c>
      <c r="E44" s="59">
        <v>300</v>
      </c>
      <c r="F44" s="76">
        <v>1440</v>
      </c>
      <c r="G44" s="76">
        <v>1860</v>
      </c>
      <c r="H44" s="59">
        <v>1260</v>
      </c>
      <c r="I44" s="44">
        <f>SUM(E44:H44)</f>
        <v>4860</v>
      </c>
      <c r="J44" s="51"/>
      <c r="K44" s="52"/>
    </row>
    <row r="45" spans="1:11" s="39" customFormat="1" ht="12.75" x14ac:dyDescent="0.2">
      <c r="A45" s="90"/>
      <c r="B45" s="33"/>
      <c r="C45" s="68"/>
      <c r="D45" s="40" t="s">
        <v>24</v>
      </c>
      <c r="E45" s="59">
        <v>540</v>
      </c>
      <c r="F45" s="76">
        <v>3120</v>
      </c>
      <c r="G45" s="76">
        <v>3696</v>
      </c>
      <c r="H45" s="59">
        <v>2328</v>
      </c>
      <c r="I45" s="44">
        <f>SUM(E45:H45)</f>
        <v>9684</v>
      </c>
      <c r="J45" s="51"/>
      <c r="K45" s="52"/>
    </row>
    <row r="46" spans="1:11" s="39" customFormat="1" ht="12.75" x14ac:dyDescent="0.2">
      <c r="A46" s="90"/>
      <c r="B46" s="33"/>
      <c r="C46" s="68"/>
      <c r="D46" s="117" t="s">
        <v>29</v>
      </c>
      <c r="E46" s="118"/>
      <c r="F46" s="118"/>
      <c r="G46" s="118"/>
      <c r="H46" s="118"/>
      <c r="I46" s="118"/>
      <c r="J46" s="51"/>
      <c r="K46" s="52"/>
    </row>
    <row r="47" spans="1:11" s="39" customFormat="1" x14ac:dyDescent="0.2">
      <c r="A47" s="90"/>
      <c r="B47" s="33"/>
      <c r="C47" s="68"/>
      <c r="D47" s="72" t="s">
        <v>20</v>
      </c>
      <c r="E47" s="73" t="str">
        <f>E43</f>
        <v>XS</v>
      </c>
      <c r="F47" s="73" t="str">
        <f>F43</f>
        <v>S</v>
      </c>
      <c r="G47" s="73" t="str">
        <f>G43</f>
        <v>M</v>
      </c>
      <c r="H47" s="73" t="str">
        <f>H43</f>
        <v>L</v>
      </c>
      <c r="I47" s="69" t="s">
        <v>21</v>
      </c>
      <c r="J47" s="51"/>
      <c r="K47" s="52"/>
    </row>
    <row r="48" spans="1:11" s="39" customFormat="1" ht="12.75" x14ac:dyDescent="0.2">
      <c r="A48" s="90"/>
      <c r="B48" s="33"/>
      <c r="C48" s="68"/>
      <c r="D48" s="40" t="s">
        <v>23</v>
      </c>
      <c r="E48" s="59">
        <f>E44/12</f>
        <v>25</v>
      </c>
      <c r="F48" s="59">
        <f t="shared" ref="F48:H49" si="2">F44/12</f>
        <v>120</v>
      </c>
      <c r="G48" s="59">
        <f t="shared" si="2"/>
        <v>155</v>
      </c>
      <c r="H48" s="59">
        <f t="shared" si="2"/>
        <v>105</v>
      </c>
      <c r="I48" s="44">
        <f>SUM(E48:H48)</f>
        <v>405</v>
      </c>
      <c r="J48" s="51"/>
      <c r="K48" s="52"/>
    </row>
    <row r="49" spans="1:11" s="39" customFormat="1" ht="12.75" x14ac:dyDescent="0.2">
      <c r="A49" s="90"/>
      <c r="B49" s="33"/>
      <c r="C49" s="68"/>
      <c r="D49" s="40" t="s">
        <v>24</v>
      </c>
      <c r="E49" s="59">
        <f>E45/12</f>
        <v>45</v>
      </c>
      <c r="F49" s="59">
        <f t="shared" si="2"/>
        <v>260</v>
      </c>
      <c r="G49" s="59">
        <f t="shared" si="2"/>
        <v>308</v>
      </c>
      <c r="H49" s="59">
        <f t="shared" si="2"/>
        <v>194</v>
      </c>
      <c r="I49" s="44">
        <f>SUM(E49:H49)</f>
        <v>807</v>
      </c>
      <c r="J49" s="51"/>
      <c r="K49" s="52"/>
    </row>
    <row r="50" spans="1:11" s="39" customFormat="1" ht="12.75" x14ac:dyDescent="0.2">
      <c r="A50" s="90"/>
      <c r="B50" s="33"/>
      <c r="C50" s="68"/>
      <c r="D50" s="68"/>
      <c r="E50" s="60"/>
      <c r="F50" s="60"/>
      <c r="G50" s="60"/>
      <c r="H50" s="60"/>
      <c r="I50" s="89"/>
      <c r="J50" s="51"/>
      <c r="K50" s="52"/>
    </row>
    <row r="51" spans="1:11" s="39" customFormat="1" ht="12.75" x14ac:dyDescent="0.2">
      <c r="A51" s="49"/>
      <c r="B51" s="33"/>
      <c r="C51" s="50"/>
      <c r="D51" s="68"/>
      <c r="E51" s="60"/>
      <c r="F51" s="60"/>
      <c r="G51" s="60"/>
      <c r="H51" s="60"/>
      <c r="I51" s="89"/>
      <c r="J51" s="51"/>
      <c r="K51" s="52"/>
    </row>
    <row r="52" spans="1:11" s="39" customFormat="1" ht="12.75" x14ac:dyDescent="0.2">
      <c r="A52" s="49"/>
      <c r="B52" s="33"/>
      <c r="C52" s="50"/>
      <c r="D52" s="68"/>
      <c r="E52" s="60"/>
      <c r="F52" s="60"/>
      <c r="G52" s="60"/>
      <c r="H52" s="60"/>
      <c r="I52" s="89"/>
      <c r="J52" s="51"/>
      <c r="K52" s="52"/>
    </row>
    <row r="53" spans="1:11" s="39" customFormat="1" thickBot="1" x14ac:dyDescent="0.25">
      <c r="A53" s="81" t="s">
        <v>14</v>
      </c>
      <c r="B53" s="82"/>
      <c r="C53" s="82"/>
      <c r="D53" s="83"/>
      <c r="E53" s="82"/>
      <c r="F53" s="82"/>
      <c r="G53" s="82"/>
      <c r="H53" s="82"/>
      <c r="I53" s="82" t="s">
        <v>16</v>
      </c>
      <c r="J53" s="83"/>
      <c r="K53" s="84"/>
    </row>
    <row r="54" spans="1:11" s="39" customFormat="1" ht="12.75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6"/>
      <c r="K54" s="86"/>
    </row>
    <row r="55" spans="1:11" s="9" customFormat="1" ht="12.75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8"/>
      <c r="K55" s="88"/>
    </row>
    <row r="56" spans="1:11" s="9" customFormat="1" ht="12.75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8"/>
      <c r="K56" s="88"/>
    </row>
    <row r="57" spans="1:11" s="9" customFormat="1" ht="12.75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8"/>
      <c r="K57" s="88"/>
    </row>
    <row r="72" spans="10:11" x14ac:dyDescent="0.25">
      <c r="K72" s="2" t="s">
        <v>12</v>
      </c>
    </row>
    <row r="73" spans="10:11" x14ac:dyDescent="0.25">
      <c r="J73" s="2">
        <v>17756</v>
      </c>
      <c r="K73" s="2">
        <v>0</v>
      </c>
    </row>
    <row r="74" spans="10:11" x14ac:dyDescent="0.25">
      <c r="J74" s="2">
        <v>26634</v>
      </c>
      <c r="K74" s="2">
        <v>8878</v>
      </c>
    </row>
    <row r="75" spans="10:11" x14ac:dyDescent="0.25">
      <c r="J75" s="2">
        <v>26634</v>
      </c>
      <c r="K75" s="2">
        <v>8878</v>
      </c>
    </row>
    <row r="76" spans="10:11" x14ac:dyDescent="0.25">
      <c r="J76" s="2">
        <v>35512</v>
      </c>
      <c r="K76" s="2">
        <v>8878</v>
      </c>
    </row>
    <row r="77" spans="10:11" x14ac:dyDescent="0.25">
      <c r="J77" s="2">
        <f>SUM(J73:J76)</f>
        <v>106536</v>
      </c>
      <c r="K77" s="2"/>
    </row>
  </sheetData>
  <mergeCells count="23">
    <mergeCell ref="D42:I42"/>
    <mergeCell ref="D46:I46"/>
    <mergeCell ref="D32:H32"/>
    <mergeCell ref="B29:C29"/>
    <mergeCell ref="B24:C24"/>
    <mergeCell ref="A32:B32"/>
    <mergeCell ref="B28:C28"/>
    <mergeCell ref="D37:H37"/>
    <mergeCell ref="B25:C25"/>
    <mergeCell ref="B30:C30"/>
    <mergeCell ref="D36:H36"/>
    <mergeCell ref="B26:C26"/>
    <mergeCell ref="B27:C27"/>
    <mergeCell ref="B23:C23"/>
    <mergeCell ref="A1:K1"/>
    <mergeCell ref="A2:K2"/>
    <mergeCell ref="A3:K3"/>
    <mergeCell ref="J6:K6"/>
    <mergeCell ref="F9:G9"/>
    <mergeCell ref="A13:A19"/>
    <mergeCell ref="F13:F19"/>
    <mergeCell ref="A20:B20"/>
    <mergeCell ref="B22:C22"/>
  </mergeCells>
  <printOptions horizontalCentered="1" verticalCentered="1"/>
  <pageMargins left="0.4" right="0" top="0.5" bottom="0.25" header="0.25" footer="0.25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Packing List (4)</vt:lpstr>
      <vt:lpstr>'Packing List (4)'!Print_Area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2022-05-30T04:25:35Z</cp:lastPrinted>
  <dcterms:created xsi:type="dcterms:W3CDTF">2008-11-18T09:21:26Z</dcterms:created>
  <dcterms:modified xsi:type="dcterms:W3CDTF">2022-08-13T08:56:18Z</dcterms:modified>
</cp:coreProperties>
</file>